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Mayagt-2" sheetId="2" r:id="rId1"/>
  </sheets>
  <calcPr calcId="124519"/>
</workbook>
</file>

<file path=xl/calcChain.xml><?xml version="1.0" encoding="utf-8"?>
<calcChain xmlns="http://schemas.openxmlformats.org/spreadsheetml/2006/main">
  <c r="C37" i="2"/>
  <c r="C22"/>
  <c r="C21"/>
  <c r="C17"/>
  <c r="C32"/>
  <c r="C24"/>
  <c r="D13"/>
  <c r="F13"/>
  <c r="E13"/>
  <c r="E23"/>
  <c r="D23"/>
  <c r="E25"/>
  <c r="D25"/>
  <c r="C13" l="1"/>
  <c r="C12" s="1"/>
  <c r="C11" s="1"/>
  <c r="F14" l="1"/>
  <c r="D24" l="1"/>
  <c r="D12" l="1"/>
  <c r="D11" s="1"/>
  <c r="E12"/>
  <c r="E11" s="1"/>
  <c r="E24"/>
  <c r="F40" l="1"/>
  <c r="F39"/>
  <c r="F38"/>
  <c r="F37"/>
  <c r="F36"/>
  <c r="F35"/>
  <c r="F34"/>
  <c r="F33"/>
  <c r="E32"/>
  <c r="D32"/>
  <c r="F31"/>
  <c r="F30"/>
  <c r="F29"/>
  <c r="F28"/>
  <c r="F27"/>
  <c r="F26"/>
  <c r="F25"/>
  <c r="F24"/>
  <c r="F23"/>
  <c r="F22"/>
  <c r="F21"/>
  <c r="F20"/>
  <c r="F19"/>
  <c r="F18"/>
  <c r="F17"/>
  <c r="F16"/>
  <c r="F15"/>
  <c r="F12" l="1"/>
  <c r="F11" s="1"/>
  <c r="F32"/>
</calcChain>
</file>

<file path=xl/sharedStrings.xml><?xml version="1.0" encoding="utf-8"?>
<sst xmlns="http://schemas.openxmlformats.org/spreadsheetml/2006/main" count="66" uniqueCount="66">
  <si>
    <t xml:space="preserve">Шилэн дансы цахим хуудсанд тавигдах мэдээллийн агуулга, </t>
  </si>
  <si>
    <t>нийтлэг стандартыг тогтоох тухай журмын 2 дугаар хавсралт</t>
  </si>
  <si>
    <t>Төсвийн гүйцэтгэлийг батлагдсан төсвийн төлөвлөгөөтэй харьцуулсан харьцуулалт</t>
  </si>
  <si>
    <t>(Хуулийн 6.2.1, 6.2.2, 6.2.3, 6.2.6, 6.3.2, 6.3.3, 6.3.8 заалтын хүрээнд)</t>
  </si>
  <si>
    <t>Д/д</t>
  </si>
  <si>
    <t>Төсвийн байгууллага/ эдийн засгийн ангилал</t>
  </si>
  <si>
    <t>Батлагдсан төсөв</t>
  </si>
  <si>
    <t>Гүйцэтгэл</t>
  </si>
  <si>
    <t>Хэмнэлт/ хэтрэлт</t>
  </si>
  <si>
    <t>НИЙТ ЗАРЛАГА ба ЦЭВЭР ЗЭЭЛИЙН ДҮН</t>
  </si>
  <si>
    <t xml:space="preserve">      УРСГАЛ ЗАРДАЛ</t>
  </si>
  <si>
    <t>1.1.1</t>
  </si>
  <si>
    <t xml:space="preserve">            БАРАА, ҮЙЛЧИЛГЭЭНИЙ ЗАРДАЛ</t>
  </si>
  <si>
    <t>1.1.1.1</t>
  </si>
  <si>
    <t xml:space="preserve">                  Цалин, хөлс болон нэмэгдэл урамшил</t>
  </si>
  <si>
    <t>1.1.1.2</t>
  </si>
  <si>
    <t xml:space="preserve">                  Ажил олгогчоос нийгмийн даатгалд төлөх шимтгэл</t>
  </si>
  <si>
    <t>1.1.1.3</t>
  </si>
  <si>
    <t xml:space="preserve">                  Байр ашиглалттай холбоотой тогтмол зардал</t>
  </si>
  <si>
    <t>1.1.1.4</t>
  </si>
  <si>
    <t xml:space="preserve">                  Хангамж, бараа материалын зардал</t>
  </si>
  <si>
    <t>1.1.1.5</t>
  </si>
  <si>
    <t xml:space="preserve">                  Нормативт зардал</t>
  </si>
  <si>
    <t>1.1.1.6</t>
  </si>
  <si>
    <t xml:space="preserve">                  Эд хогшил, урсгал засварын зардал</t>
  </si>
  <si>
    <t>1.1.1.7</t>
  </si>
  <si>
    <t xml:space="preserve">                  Томилолт, зочны зардал</t>
  </si>
  <si>
    <t>1.1.1.8</t>
  </si>
  <si>
    <t>1.1.1.9</t>
  </si>
  <si>
    <t xml:space="preserve">                  Бараа үйлчилгээний бусад зардал</t>
  </si>
  <si>
    <t>1.1.2</t>
  </si>
  <si>
    <t>1.1.4</t>
  </si>
  <si>
    <t xml:space="preserve">           НИЙГМИЙН ХАМГААЛАЛ</t>
  </si>
  <si>
    <t>1.1.4.1</t>
  </si>
  <si>
    <t xml:space="preserve">                  Ажил олгогчоос олгох тэтгэмж, урамшуулал, дэмжлэг</t>
  </si>
  <si>
    <t>1.1.4.2</t>
  </si>
  <si>
    <t xml:space="preserve">      ХӨРӨНГИЙН ЗАРДАЛ</t>
  </si>
  <si>
    <t>1.2.1</t>
  </si>
  <si>
    <t xml:space="preserve">           ХӨРӨНГӨ ОРУУЛАЛТ</t>
  </si>
  <si>
    <t>1.2.2</t>
  </si>
  <si>
    <t xml:space="preserve">           ИХ ЗАСВАР</t>
  </si>
  <si>
    <t>1.2.3</t>
  </si>
  <si>
    <t xml:space="preserve">           ТОНОГ ТӨХӨӨРӨМЖ</t>
  </si>
  <si>
    <t xml:space="preserve">      ЭРГЭЖ ТӨЛӨГДӨХ ТӨЛБӨРИЙГ ХАССАН ЦЭВЭР ЗЭЭЛ</t>
  </si>
  <si>
    <t>ЗАРДЛЫГ САНХҮҮЖҮҮЛЭХ ЭХ ҮҮСВЭР</t>
  </si>
  <si>
    <t xml:space="preserve">                Улсын төсвөөс санхүүжих</t>
  </si>
  <si>
    <t xml:space="preserve">                Орон нутгийн төсвөөс санхүүжих</t>
  </si>
  <si>
    <t xml:space="preserve">                Нийгмийн даатгалын сангийн төсвөөс санхүүжих</t>
  </si>
  <si>
    <t xml:space="preserve">                Хүний хөгжил сангийн төсвөөс санхүүжих</t>
  </si>
  <si>
    <t xml:space="preserve">                Төсөвт байгууллагын үйл ажиллагаанаас</t>
  </si>
  <si>
    <t xml:space="preserve">                Тусламжийн эх үүсвэрээс санхүүжих</t>
  </si>
  <si>
    <t xml:space="preserve">                Гадаад эх үүсвэрээс санхүүжих</t>
  </si>
  <si>
    <t xml:space="preserve">                Бусад эх үүсвэр</t>
  </si>
  <si>
    <t xml:space="preserve">Жич:  Онцлох зардлуудын хэтрэлт, хэмнэлтийн тайлбарыг дэлгэрэнгүй бичиж энэхүү маягтанд хавсаргасан байна. </t>
  </si>
  <si>
    <t>Тайлбар:</t>
  </si>
  <si>
    <t>Төсвийн ерөнхийлөн захирагчийн нэр: ЭМЯам</t>
  </si>
  <si>
    <t>Төсвийн эрх захирагчийн нэр: Эрүүл мэндийн хөгжлийн төв</t>
  </si>
  <si>
    <t>Тэтгэвэрт гарахад олгох нэг удаагийн мөнгөн тэтгэмж</t>
  </si>
  <si>
    <t>Жилийн</t>
  </si>
  <si>
    <r>
      <t xml:space="preserve">Энэхүү маягтанд агуулагдсан мэдээллээс зөвхөн   </t>
    </r>
    <r>
      <rPr>
        <b/>
        <sz val="11"/>
        <rFont val="Arial"/>
        <family val="2"/>
      </rPr>
      <t xml:space="preserve">(+) </t>
    </r>
    <r>
      <rPr>
        <sz val="11"/>
        <rFont val="Arial"/>
        <family val="2"/>
      </rPr>
      <t xml:space="preserve">тэмдэгтэй мэдээллийг </t>
    </r>
    <r>
      <rPr>
        <b/>
        <sz val="11"/>
        <rFont val="Arial"/>
        <family val="2"/>
      </rPr>
      <t>FREEBALANCE</t>
    </r>
    <r>
      <rPr>
        <sz val="11"/>
        <rFont val="Arial"/>
        <family val="2"/>
      </rPr>
      <t xml:space="preserve"> программаас авах боломжтой байгаа ба бусад мэдээллийг шинээр оруулах бөгөөд (-) тэмдэгтэй мэдээллийг нэмэлтээр хийхээр байна.</t>
    </r>
  </si>
  <si>
    <t>Тайлант үе /өссөн дүнгээр/</t>
  </si>
  <si>
    <t xml:space="preserve">Дүн </t>
  </si>
  <si>
    <t>Тайлбар</t>
  </si>
  <si>
    <t xml:space="preserve">                  Бусдаар гүйцэтгүүлсэн ажил, үйлчилгээний төлбөр, хураамж</t>
  </si>
  <si>
    <t xml:space="preserve">                  Бусад нийтлэг ажил, үйлчилгээний төлбөр, хураамж</t>
  </si>
  <si>
    <t>Эмнэлгийн мэргэжилтний гадаад сургалт хойшилсон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</si>
</sst>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NewtonCTT"/>
    </font>
    <font>
      <sz val="10"/>
      <name val="Arial"/>
      <family val="2"/>
      <charset val="204"/>
    </font>
    <font>
      <sz val="1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4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43" fontId="6" fillId="0" borderId="1" xfId="1" applyFont="1" applyBorder="1" applyAlignment="1">
      <alignment horizontal="center" vertical="center"/>
    </xf>
    <xf numFmtId="43" fontId="4" fillId="0" borderId="0" xfId="0" applyNumberFormat="1" applyFont="1"/>
    <xf numFmtId="0" fontId="6" fillId="0" borderId="1" xfId="0" applyFont="1" applyBorder="1" applyAlignment="1"/>
    <xf numFmtId="0" fontId="4" fillId="0" borderId="1" xfId="0" applyFont="1" applyBorder="1" applyAlignment="1">
      <alignment horizontal="left" vertical="top"/>
    </xf>
    <xf numFmtId="0" fontId="4" fillId="0" borderId="1" xfId="0" applyFont="1" applyBorder="1"/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8" fillId="0" borderId="1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6" fillId="0" borderId="0" xfId="0" applyFont="1"/>
    <xf numFmtId="43" fontId="4" fillId="0" borderId="1" xfId="1" applyNumberFormat="1" applyFont="1" applyBorder="1"/>
    <xf numFmtId="43" fontId="4" fillId="0" borderId="1" xfId="1" applyNumberFormat="1" applyFont="1" applyBorder="1" applyAlignment="1">
      <alignment wrapText="1"/>
    </xf>
    <xf numFmtId="43" fontId="6" fillId="0" borderId="1" xfId="1" applyNumberFormat="1" applyFont="1" applyBorder="1" applyAlignment="1">
      <alignment horizontal="center" vertical="center"/>
    </xf>
    <xf numFmtId="43" fontId="4" fillId="0" borderId="1" xfId="1" applyNumberFormat="1" applyFont="1" applyBorder="1" applyAlignment="1">
      <alignment horizontal="left"/>
    </xf>
    <xf numFmtId="43" fontId="8" fillId="0" borderId="1" xfId="1" applyNumberFormat="1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</cellXfs>
  <cellStyles count="7">
    <cellStyle name="Comma" xfId="1" builtinId="3"/>
    <cellStyle name="Comma 2" xfId="2"/>
    <cellStyle name="Normal" xfId="0" builtinId="0"/>
    <cellStyle name="Normal 2" xfId="3"/>
    <cellStyle name="Normal 33" xfId="4"/>
    <cellStyle name="Normal 67" xfId="5"/>
    <cellStyle name="Normal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10" workbookViewId="0">
      <selection activeCell="G25" sqref="G25"/>
    </sheetView>
  </sheetViews>
  <sheetFormatPr defaultRowHeight="14.25"/>
  <cols>
    <col min="1" max="1" width="7.5703125" style="1" customWidth="1"/>
    <col min="2" max="2" width="63.7109375" style="2" customWidth="1"/>
    <col min="3" max="3" width="18.85546875" style="2" customWidth="1"/>
    <col min="4" max="4" width="19" style="2" customWidth="1"/>
    <col min="5" max="5" width="18.140625" style="2" customWidth="1"/>
    <col min="6" max="6" width="17.28515625" style="2" customWidth="1"/>
    <col min="7" max="7" width="13.42578125" style="2" customWidth="1"/>
    <col min="8" max="8" width="24.7109375" style="2" customWidth="1"/>
    <col min="9" max="16384" width="9.140625" style="2"/>
  </cols>
  <sheetData>
    <row r="1" spans="1:11" ht="15">
      <c r="F1" s="3" t="s">
        <v>0</v>
      </c>
    </row>
    <row r="2" spans="1:11" ht="15">
      <c r="F2" s="3" t="s">
        <v>1</v>
      </c>
    </row>
    <row r="4" spans="1:11" ht="32.25" customHeight="1">
      <c r="A4" s="28" t="s">
        <v>2</v>
      </c>
      <c r="B4" s="28"/>
      <c r="C4" s="28"/>
      <c r="D4" s="28"/>
      <c r="E4" s="28"/>
      <c r="F4" s="28"/>
      <c r="G4" s="29"/>
      <c r="H4" s="29"/>
      <c r="I4" s="29"/>
      <c r="J4" s="29"/>
      <c r="K4" s="29"/>
    </row>
    <row r="5" spans="1:11">
      <c r="F5" s="4" t="s">
        <v>3</v>
      </c>
    </row>
    <row r="7" spans="1:11">
      <c r="B7" s="5" t="s">
        <v>55</v>
      </c>
      <c r="C7" s="5"/>
    </row>
    <row r="8" spans="1:11">
      <c r="B8" s="5" t="s">
        <v>56</v>
      </c>
      <c r="C8" s="5"/>
      <c r="D8" s="4"/>
    </row>
    <row r="9" spans="1:11" ht="34.5" customHeight="1">
      <c r="A9" s="32" t="s">
        <v>4</v>
      </c>
      <c r="B9" s="32" t="s">
        <v>5</v>
      </c>
      <c r="C9" s="34" t="s">
        <v>6</v>
      </c>
      <c r="D9" s="35"/>
      <c r="E9" s="32" t="s">
        <v>7</v>
      </c>
      <c r="F9" s="34" t="s">
        <v>8</v>
      </c>
      <c r="G9" s="35"/>
    </row>
    <row r="10" spans="1:11" ht="34.5" customHeight="1">
      <c r="A10" s="33"/>
      <c r="B10" s="33"/>
      <c r="C10" s="6" t="s">
        <v>58</v>
      </c>
      <c r="D10" s="6" t="s">
        <v>60</v>
      </c>
      <c r="E10" s="33"/>
      <c r="F10" s="6" t="s">
        <v>61</v>
      </c>
      <c r="G10" s="6" t="s">
        <v>62</v>
      </c>
    </row>
    <row r="11" spans="1:11" ht="15">
      <c r="A11" s="7">
        <v>1</v>
      </c>
      <c r="B11" s="8" t="s">
        <v>9</v>
      </c>
      <c r="C11" s="9">
        <f>+C12</f>
        <v>3492965600</v>
      </c>
      <c r="D11" s="9">
        <f>+D12</f>
        <v>1789115400</v>
      </c>
      <c r="E11" s="9">
        <f t="shared" ref="E11" si="0">+E12</f>
        <v>1291384759.8399999</v>
      </c>
      <c r="F11" s="9">
        <f>+F12</f>
        <v>473586040.16000003</v>
      </c>
      <c r="G11" s="13"/>
    </row>
    <row r="12" spans="1:11" ht="15">
      <c r="A12" s="7">
        <v>1.1000000000000001</v>
      </c>
      <c r="B12" s="8" t="s">
        <v>10</v>
      </c>
      <c r="C12" s="9">
        <f>+C13+C24</f>
        <v>3492965600</v>
      </c>
      <c r="D12" s="9">
        <f>+D13+D24</f>
        <v>1789115400</v>
      </c>
      <c r="E12" s="9">
        <f>+E13+E24</f>
        <v>1291384759.8399999</v>
      </c>
      <c r="F12" s="9">
        <f>+F13+F25</f>
        <v>473586040.16000003</v>
      </c>
      <c r="G12" s="13"/>
      <c r="H12" s="10"/>
    </row>
    <row r="13" spans="1:11" ht="15">
      <c r="A13" s="7" t="s">
        <v>11</v>
      </c>
      <c r="B13" s="11" t="s">
        <v>12</v>
      </c>
      <c r="C13" s="9">
        <f>+C14+C15+C16+C17+C19+C20+C21+C22+C23</f>
        <v>3407832600</v>
      </c>
      <c r="D13" s="9">
        <f>+D14+D15+D16+D17+D19+D20+D21+D22+D23</f>
        <v>1710226600</v>
      </c>
      <c r="E13" s="9">
        <f>+E14+E15+E16+E17+E19+E20+E21+E22+E23</f>
        <v>1250727259.8399999</v>
      </c>
      <c r="F13" s="9">
        <f>+F14+F15+F16+F17+F19+F20+F21+F22+F23</f>
        <v>459499340.16000003</v>
      </c>
      <c r="G13" s="13"/>
    </row>
    <row r="14" spans="1:11">
      <c r="A14" s="12" t="s">
        <v>13</v>
      </c>
      <c r="B14" s="13" t="s">
        <v>14</v>
      </c>
      <c r="C14" s="23">
        <v>661959500</v>
      </c>
      <c r="D14" s="14">
        <v>330979800</v>
      </c>
      <c r="E14" s="14">
        <v>330979800</v>
      </c>
      <c r="F14" s="14">
        <f>+D14-E14</f>
        <v>0</v>
      </c>
      <c r="G14" s="13"/>
    </row>
    <row r="15" spans="1:11">
      <c r="A15" s="12" t="s">
        <v>15</v>
      </c>
      <c r="B15" s="13" t="s">
        <v>16</v>
      </c>
      <c r="C15" s="23">
        <v>72815800</v>
      </c>
      <c r="D15" s="14">
        <v>36407400</v>
      </c>
      <c r="E15" s="14">
        <v>36407400</v>
      </c>
      <c r="F15" s="14">
        <f t="shared" ref="F15:F40" si="1">+D15-E15</f>
        <v>0</v>
      </c>
      <c r="G15" s="13"/>
      <c r="J15" s="5"/>
    </row>
    <row r="16" spans="1:11">
      <c r="A16" s="12" t="s">
        <v>17</v>
      </c>
      <c r="B16" s="13" t="s">
        <v>18</v>
      </c>
      <c r="C16" s="23">
        <v>83366800</v>
      </c>
      <c r="D16" s="14">
        <v>45240800</v>
      </c>
      <c r="E16" s="14">
        <v>37270272</v>
      </c>
      <c r="F16" s="14">
        <f t="shared" si="1"/>
        <v>7970528</v>
      </c>
      <c r="G16" s="13"/>
      <c r="J16" s="5"/>
    </row>
    <row r="17" spans="1:7">
      <c r="A17" s="12" t="s">
        <v>19</v>
      </c>
      <c r="B17" s="13" t="s">
        <v>20</v>
      </c>
      <c r="C17" s="23">
        <f>15719900+13620000+5636900+684000+3078000+4200000</f>
        <v>42938800</v>
      </c>
      <c r="D17" s="14">
        <v>26119200</v>
      </c>
      <c r="E17" s="14">
        <v>25564218.84</v>
      </c>
      <c r="F17" s="14">
        <f t="shared" si="1"/>
        <v>554981.16000000015</v>
      </c>
      <c r="G17" s="13"/>
    </row>
    <row r="18" spans="1:7">
      <c r="A18" s="12" t="s">
        <v>21</v>
      </c>
      <c r="B18" s="15" t="s">
        <v>22</v>
      </c>
      <c r="C18" s="24"/>
      <c r="D18" s="14"/>
      <c r="E18" s="14"/>
      <c r="F18" s="14">
        <f t="shared" si="1"/>
        <v>0</v>
      </c>
      <c r="G18" s="13"/>
    </row>
    <row r="19" spans="1:7">
      <c r="A19" s="12" t="s">
        <v>23</v>
      </c>
      <c r="B19" s="15" t="s">
        <v>24</v>
      </c>
      <c r="C19" s="24">
        <v>27518400</v>
      </c>
      <c r="D19" s="14">
        <v>27518400</v>
      </c>
      <c r="E19" s="14">
        <v>23592075</v>
      </c>
      <c r="F19" s="14">
        <f t="shared" si="1"/>
        <v>3926325</v>
      </c>
      <c r="G19" s="13"/>
    </row>
    <row r="20" spans="1:7">
      <c r="A20" s="12" t="s">
        <v>25</v>
      </c>
      <c r="B20" s="15" t="s">
        <v>26</v>
      </c>
      <c r="C20" s="24">
        <v>9529100</v>
      </c>
      <c r="D20" s="14">
        <v>4764600</v>
      </c>
      <c r="E20" s="14">
        <v>4042030</v>
      </c>
      <c r="F20" s="14">
        <f t="shared" si="1"/>
        <v>722570</v>
      </c>
      <c r="G20" s="13"/>
    </row>
    <row r="21" spans="1:7" ht="29.25" customHeight="1">
      <c r="A21" s="12" t="s">
        <v>27</v>
      </c>
      <c r="B21" s="15" t="s">
        <v>63</v>
      </c>
      <c r="C21" s="24">
        <f>770000+187000+880000+12419200+750000+33000000</f>
        <v>48006200</v>
      </c>
      <c r="D21" s="14">
        <v>37406600</v>
      </c>
      <c r="E21" s="14">
        <v>30960760</v>
      </c>
      <c r="F21" s="14">
        <f t="shared" si="1"/>
        <v>6445840</v>
      </c>
      <c r="G21" s="13"/>
    </row>
    <row r="22" spans="1:7" ht="45">
      <c r="A22" s="12" t="s">
        <v>28</v>
      </c>
      <c r="B22" s="15" t="s">
        <v>29</v>
      </c>
      <c r="C22" s="24">
        <f>2349062100</f>
        <v>2349062100</v>
      </c>
      <c r="D22" s="14">
        <v>1162762100</v>
      </c>
      <c r="E22" s="14">
        <v>741122004</v>
      </c>
      <c r="F22" s="14">
        <f t="shared" si="1"/>
        <v>421640096</v>
      </c>
      <c r="G22" s="36" t="s">
        <v>65</v>
      </c>
    </row>
    <row r="23" spans="1:7">
      <c r="A23" s="12" t="s">
        <v>30</v>
      </c>
      <c r="B23" s="15" t="s">
        <v>64</v>
      </c>
      <c r="C23" s="24">
        <v>112635900</v>
      </c>
      <c r="D23" s="14">
        <f>7939100+26160000+4928600</f>
        <v>39027700</v>
      </c>
      <c r="E23" s="14">
        <f>4678700+15600000+510000</f>
        <v>20788700</v>
      </c>
      <c r="F23" s="14">
        <f t="shared" si="1"/>
        <v>18239000</v>
      </c>
      <c r="G23" s="13"/>
    </row>
    <row r="24" spans="1:7" ht="15">
      <c r="A24" s="12" t="s">
        <v>31</v>
      </c>
      <c r="B24" s="16" t="s">
        <v>32</v>
      </c>
      <c r="C24" s="25">
        <f>+C25+C26</f>
        <v>85133000</v>
      </c>
      <c r="D24" s="9">
        <f>+D25+D26</f>
        <v>78888800</v>
      </c>
      <c r="E24" s="9">
        <f>+E25+E26</f>
        <v>40657500</v>
      </c>
      <c r="F24" s="9">
        <f t="shared" si="1"/>
        <v>38231300</v>
      </c>
      <c r="G24" s="13"/>
    </row>
    <row r="25" spans="1:7" ht="28.5">
      <c r="A25" s="12" t="s">
        <v>33</v>
      </c>
      <c r="B25" s="15" t="s">
        <v>34</v>
      </c>
      <c r="C25" s="24">
        <v>60988400</v>
      </c>
      <c r="D25" s="14">
        <f>6244200+48500000</f>
        <v>54744200</v>
      </c>
      <c r="E25" s="14">
        <f>3320400+37337100</f>
        <v>40657500</v>
      </c>
      <c r="F25" s="14">
        <f t="shared" si="1"/>
        <v>14086700</v>
      </c>
      <c r="G25" s="13"/>
    </row>
    <row r="26" spans="1:7">
      <c r="A26" s="12" t="s">
        <v>35</v>
      </c>
      <c r="B26" s="15" t="s">
        <v>57</v>
      </c>
      <c r="C26" s="24">
        <v>24144600</v>
      </c>
      <c r="D26" s="14">
        <v>24144600</v>
      </c>
      <c r="E26" s="14"/>
      <c r="F26" s="14">
        <f t="shared" si="1"/>
        <v>24144600</v>
      </c>
      <c r="G26" s="13"/>
    </row>
    <row r="27" spans="1:7">
      <c r="A27" s="12">
        <v>1.2</v>
      </c>
      <c r="B27" s="17" t="s">
        <v>36</v>
      </c>
      <c r="C27" s="26"/>
      <c r="D27" s="14"/>
      <c r="E27" s="14"/>
      <c r="F27" s="14">
        <f t="shared" si="1"/>
        <v>0</v>
      </c>
      <c r="G27" s="13"/>
    </row>
    <row r="28" spans="1:7">
      <c r="A28" s="12" t="s">
        <v>37</v>
      </c>
      <c r="B28" s="15" t="s">
        <v>38</v>
      </c>
      <c r="C28" s="24"/>
      <c r="D28" s="14"/>
      <c r="E28" s="14"/>
      <c r="F28" s="14">
        <f t="shared" si="1"/>
        <v>0</v>
      </c>
      <c r="G28" s="13"/>
    </row>
    <row r="29" spans="1:7">
      <c r="A29" s="12" t="s">
        <v>39</v>
      </c>
      <c r="B29" s="15" t="s">
        <v>40</v>
      </c>
      <c r="C29" s="24"/>
      <c r="D29" s="14"/>
      <c r="E29" s="14"/>
      <c r="F29" s="14">
        <f t="shared" si="1"/>
        <v>0</v>
      </c>
      <c r="G29" s="13"/>
    </row>
    <row r="30" spans="1:7">
      <c r="A30" s="12" t="s">
        <v>41</v>
      </c>
      <c r="B30" s="15" t="s">
        <v>42</v>
      </c>
      <c r="C30" s="24"/>
      <c r="D30" s="14"/>
      <c r="E30" s="14"/>
      <c r="F30" s="14">
        <f t="shared" si="1"/>
        <v>0</v>
      </c>
      <c r="G30" s="13"/>
    </row>
    <row r="31" spans="1:7">
      <c r="A31" s="12">
        <v>1.3</v>
      </c>
      <c r="B31" s="17" t="s">
        <v>43</v>
      </c>
      <c r="C31" s="26"/>
      <c r="D31" s="14"/>
      <c r="E31" s="14"/>
      <c r="F31" s="14">
        <f t="shared" si="1"/>
        <v>0</v>
      </c>
      <c r="G31" s="13"/>
    </row>
    <row r="32" spans="1:7" ht="15">
      <c r="A32" s="7">
        <v>2</v>
      </c>
      <c r="B32" s="16" t="s">
        <v>44</v>
      </c>
      <c r="C32" s="25">
        <f>+C33+C37+C40</f>
        <v>3492965600</v>
      </c>
      <c r="D32" s="9">
        <f>+D33+D37+D40</f>
        <v>1848513200</v>
      </c>
      <c r="E32" s="9">
        <f>+E33+E37+E40</f>
        <v>1901769567.9400001</v>
      </c>
      <c r="F32" s="9">
        <f>+D32-E32</f>
        <v>-53256367.940000057</v>
      </c>
      <c r="G32" s="13"/>
    </row>
    <row r="33" spans="1:8">
      <c r="A33" s="12">
        <v>2.1</v>
      </c>
      <c r="B33" s="18" t="s">
        <v>45</v>
      </c>
      <c r="C33" s="27">
        <v>3258101600</v>
      </c>
      <c r="D33" s="14">
        <v>1738474000</v>
      </c>
      <c r="E33" s="14">
        <v>1738474000</v>
      </c>
      <c r="F33" s="14">
        <f t="shared" si="1"/>
        <v>0</v>
      </c>
      <c r="G33" s="13"/>
    </row>
    <row r="34" spans="1:8">
      <c r="A34" s="12">
        <v>2.2000000000000002</v>
      </c>
      <c r="B34" s="18" t="s">
        <v>46</v>
      </c>
      <c r="C34" s="27"/>
      <c r="D34" s="14"/>
      <c r="E34" s="14"/>
      <c r="F34" s="14">
        <f t="shared" si="1"/>
        <v>0</v>
      </c>
      <c r="G34" s="13"/>
    </row>
    <row r="35" spans="1:8">
      <c r="A35" s="12">
        <v>2.2999999999999998</v>
      </c>
      <c r="B35" s="18" t="s">
        <v>47</v>
      </c>
      <c r="C35" s="27"/>
      <c r="D35" s="14"/>
      <c r="E35" s="14"/>
      <c r="F35" s="14">
        <f t="shared" si="1"/>
        <v>0</v>
      </c>
      <c r="G35" s="13"/>
    </row>
    <row r="36" spans="1:8">
      <c r="A36" s="12">
        <v>2.4</v>
      </c>
      <c r="B36" s="18" t="s">
        <v>48</v>
      </c>
      <c r="C36" s="27"/>
      <c r="D36" s="14"/>
      <c r="E36" s="14"/>
      <c r="F36" s="14">
        <f t="shared" si="1"/>
        <v>0</v>
      </c>
      <c r="G36" s="13"/>
      <c r="H36" s="10"/>
    </row>
    <row r="37" spans="1:8">
      <c r="A37" s="12">
        <v>2.5</v>
      </c>
      <c r="B37" s="18" t="s">
        <v>49</v>
      </c>
      <c r="C37" s="27">
        <f>144420000+90444000</f>
        <v>234864000</v>
      </c>
      <c r="D37" s="14">
        <v>110039200</v>
      </c>
      <c r="E37" s="14">
        <v>161699647.94</v>
      </c>
      <c r="F37" s="14">
        <f t="shared" si="1"/>
        <v>-51660447.939999998</v>
      </c>
      <c r="G37" s="13"/>
    </row>
    <row r="38" spans="1:8">
      <c r="A38" s="12">
        <v>2.6</v>
      </c>
      <c r="B38" s="18" t="s">
        <v>50</v>
      </c>
      <c r="C38" s="27"/>
      <c r="D38" s="14"/>
      <c r="E38" s="14"/>
      <c r="F38" s="14">
        <f t="shared" si="1"/>
        <v>0</v>
      </c>
      <c r="G38" s="13"/>
    </row>
    <row r="39" spans="1:8">
      <c r="A39" s="12">
        <v>2.7</v>
      </c>
      <c r="B39" s="15" t="s">
        <v>51</v>
      </c>
      <c r="C39" s="24"/>
      <c r="D39" s="14"/>
      <c r="E39" s="14"/>
      <c r="F39" s="14">
        <f t="shared" si="1"/>
        <v>0</v>
      </c>
      <c r="G39" s="13"/>
    </row>
    <row r="40" spans="1:8">
      <c r="A40" s="12">
        <v>2.8</v>
      </c>
      <c r="B40" s="18" t="s">
        <v>52</v>
      </c>
      <c r="C40" s="27"/>
      <c r="D40" s="14"/>
      <c r="E40" s="14">
        <v>1595920</v>
      </c>
      <c r="F40" s="14">
        <f t="shared" si="1"/>
        <v>-1595920</v>
      </c>
      <c r="G40" s="13"/>
    </row>
    <row r="41" spans="1:8">
      <c r="A41" s="19"/>
      <c r="B41" s="20"/>
      <c r="C41" s="20"/>
      <c r="D41" s="21"/>
      <c r="E41" s="21"/>
      <c r="F41" s="21"/>
    </row>
    <row r="42" spans="1:8">
      <c r="A42" s="30" t="s">
        <v>53</v>
      </c>
      <c r="B42" s="30"/>
      <c r="C42" s="30"/>
      <c r="D42" s="30"/>
      <c r="E42" s="30"/>
      <c r="F42" s="30"/>
    </row>
    <row r="44" spans="1:8" ht="15">
      <c r="B44" s="22" t="s">
        <v>54</v>
      </c>
      <c r="C44" s="22"/>
    </row>
    <row r="45" spans="1:8" ht="15" customHeight="1">
      <c r="B45" s="31" t="s">
        <v>59</v>
      </c>
      <c r="C45" s="31"/>
      <c r="D45" s="31"/>
      <c r="E45" s="31"/>
      <c r="F45" s="31"/>
    </row>
    <row r="46" spans="1:8">
      <c r="B46" s="31"/>
      <c r="C46" s="31"/>
      <c r="D46" s="31"/>
      <c r="E46" s="31"/>
      <c r="F46" s="31"/>
    </row>
    <row r="47" spans="1:8" ht="25.5" customHeight="1">
      <c r="B47" s="31"/>
      <c r="C47" s="31"/>
      <c r="D47" s="31"/>
      <c r="E47" s="31"/>
      <c r="F47" s="31"/>
    </row>
  </sheetData>
  <mergeCells count="9">
    <mergeCell ref="A4:F4"/>
    <mergeCell ref="G4:K4"/>
    <mergeCell ref="A42:F42"/>
    <mergeCell ref="B45:F47"/>
    <mergeCell ref="B9:B10"/>
    <mergeCell ref="A9:A10"/>
    <mergeCell ref="C9:D9"/>
    <mergeCell ref="E9:E10"/>
    <mergeCell ref="F9:G9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Mayagt-2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2015-07-09T01:47:28Z</cp:lastPrinted>
  <dcterms:created xsi:type="dcterms:W3CDTF">2015-01-07T07:46:08Z</dcterms:created>
  <dcterms:modified xsi:type="dcterms:W3CDTF">2015-07-09T01:53:57Z</dcterms:modified>
</cp:coreProperties>
</file>